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arly.cockley\Desktop\Templates\"/>
    </mc:Choice>
  </mc:AlternateContent>
  <bookViews>
    <workbookView xWindow="0" yWindow="0" windowWidth="21600" windowHeight="9135" tabRatio="861"/>
  </bookViews>
  <sheets>
    <sheet name="Menu" sheetId="27" r:id="rId1"/>
    <sheet name="Position Descriptions" sheetId="48" r:id="rId2"/>
    <sheet name="NCMTool" sheetId="44" r:id="rId3"/>
    <sheet name="Example" sheetId="49" r:id="rId4"/>
  </sheets>
  <definedNames>
    <definedName name="position_descriptions">'Position Descriptions'!$A:$A</definedName>
    <definedName name="_xlnm.Print_Area" localSheetId="2">NCMTool!$A$2:$F$24</definedName>
    <definedName name="_xlnm.Print_Titles" localSheetId="2">NCMTool!$2:$3</definedName>
    <definedName name="X_VAL">#REF!</definedName>
    <definedName name="Y_VAL">#REF!</definedName>
  </definedNames>
  <calcPr calcId="152511"/>
</workbook>
</file>

<file path=xl/calcChain.xml><?xml version="1.0" encoding="utf-8"?>
<calcChain xmlns="http://schemas.openxmlformats.org/spreadsheetml/2006/main">
  <c r="B20" i="44" l="1"/>
  <c r="C8" i="44"/>
  <c r="E8" i="44" s="1"/>
  <c r="F8" i="44" s="1"/>
  <c r="B17" i="44"/>
  <c r="J17" i="49"/>
  <c r="H17" i="49"/>
  <c r="G17" i="49"/>
  <c r="E17" i="49"/>
  <c r="D17" i="49"/>
  <c r="C17" i="49"/>
  <c r="B17" i="49"/>
  <c r="F16" i="49"/>
  <c r="I16" i="49" s="1"/>
  <c r="K16" i="49" s="1"/>
  <c r="L16" i="49" s="1"/>
  <c r="F15" i="49"/>
  <c r="I15" i="49"/>
  <c r="K15" i="49" s="1"/>
  <c r="L15" i="49" s="1"/>
  <c r="F14" i="49"/>
  <c r="I14" i="49" s="1"/>
  <c r="K14" i="49" s="1"/>
  <c r="L14" i="49" s="1"/>
  <c r="F13" i="49"/>
  <c r="I13" i="49" s="1"/>
  <c r="K13" i="49" s="1"/>
  <c r="L13" i="49" s="1"/>
  <c r="F12" i="49"/>
  <c r="F11" i="49"/>
  <c r="I11" i="49" s="1"/>
  <c r="K11" i="49" s="1"/>
  <c r="C16" i="44"/>
  <c r="E16" i="44" s="1"/>
  <c r="F16" i="44" s="1"/>
  <c r="C15" i="44"/>
  <c r="E15" i="44" s="1"/>
  <c r="F15" i="44" s="1"/>
  <c r="C10" i="44"/>
  <c r="E10" i="44"/>
  <c r="F10" i="44" s="1"/>
  <c r="C13" i="44"/>
  <c r="E13" i="44" s="1"/>
  <c r="F13" i="44" s="1"/>
  <c r="C14" i="44"/>
  <c r="E14" i="44"/>
  <c r="F14" i="44" s="1"/>
  <c r="C12" i="44"/>
  <c r="E12" i="44" s="1"/>
  <c r="F12" i="44" s="1"/>
  <c r="C11" i="44"/>
  <c r="E11" i="44" s="1"/>
  <c r="F11" i="44" s="1"/>
  <c r="C9" i="44"/>
  <c r="E9" i="44" s="1"/>
  <c r="F9" i="44" s="1"/>
  <c r="F17" i="49" l="1"/>
  <c r="L11" i="49"/>
  <c r="F17" i="44"/>
  <c r="I12" i="49"/>
  <c r="I17" i="49" l="1"/>
  <c r="K12" i="49"/>
  <c r="B18" i="44"/>
  <c r="B19" i="44"/>
  <c r="L12" i="49" l="1"/>
  <c r="L17" i="49" s="1"/>
  <c r="K17" i="49"/>
</calcChain>
</file>

<file path=xl/sharedStrings.xml><?xml version="1.0" encoding="utf-8"?>
<sst xmlns="http://schemas.openxmlformats.org/spreadsheetml/2006/main" count="69" uniqueCount="61">
  <si>
    <t>Position</t>
  </si>
  <si>
    <t>Salary</t>
  </si>
  <si>
    <t>Bonus</t>
  </si>
  <si>
    <t>Chief Executive Officer</t>
  </si>
  <si>
    <t>Chief Financial Officer</t>
  </si>
  <si>
    <t>Human Resources Director</t>
  </si>
  <si>
    <t>Vice President</t>
  </si>
  <si>
    <t>&lt;&lt;&lt; Back to Menu</t>
  </si>
  <si>
    <t>Chairman (non-CEO)</t>
  </si>
  <si>
    <t>CEO/President</t>
  </si>
  <si>
    <t>Executive Vice President / Chief Operating Officer</t>
  </si>
  <si>
    <t>Senior Vice President</t>
  </si>
  <si>
    <t>Top Engineering Executive</t>
  </si>
  <si>
    <t>Director of Business Development</t>
  </si>
  <si>
    <t>●</t>
  </si>
  <si>
    <t>National Compensation Matrix Tool</t>
  </si>
  <si>
    <t>Automated Tool for Compensation Allowability</t>
  </si>
  <si>
    <t>+RoR</t>
  </si>
  <si>
    <t>Formulaic Result</t>
  </si>
  <si>
    <t>Computed Compensation</t>
  </si>
  <si>
    <t xml:space="preserve">Enter Gross Revenues for Target Firm: </t>
  </si>
  <si>
    <t xml:space="preserve">NCM Revenue Floor: </t>
  </si>
  <si>
    <t xml:space="preserve">NCM Revenue Ceiling: </t>
  </si>
  <si>
    <t>Total Compensation</t>
  </si>
  <si>
    <t>Human Resource Director</t>
  </si>
  <si>
    <t>NCM Amount</t>
  </si>
  <si>
    <t>Total Required Adjustment</t>
  </si>
  <si>
    <t xml:space="preserve">  TOTALS</t>
  </si>
  <si>
    <t>Deferred Compensation</t>
  </si>
  <si>
    <t>Other Compensation</t>
  </si>
  <si>
    <t>(Step 3)</t>
  </si>
  <si>
    <t>(Step 1)</t>
  </si>
  <si>
    <t>(Step 5)</t>
  </si>
  <si>
    <t>(Steps 1 &amp; 2)</t>
  </si>
  <si>
    <t>(Step 4)</t>
  </si>
  <si>
    <t>Compensation Subject to Reasonable-ness Test</t>
  </si>
  <si>
    <t>Adjustment: Amount in Excess of NCM</t>
  </si>
  <si>
    <t>Firm X</t>
  </si>
  <si>
    <t>Company name</t>
  </si>
  <si>
    <t>I hereby certify that, to the best of my knowledge, this schedule is complete and accurate:</t>
  </si>
  <si>
    <t>Signature</t>
  </si>
  <si>
    <t>Date</t>
  </si>
  <si>
    <t>Name and Title (printed or typed)</t>
  </si>
  <si>
    <t>Figure 1: NCM Compliance Schedule</t>
  </si>
  <si>
    <t>Date prepared</t>
  </si>
  <si>
    <t>(Note: This schedule should be certified by a Company officer/executive.)</t>
  </si>
  <si>
    <t>Gross revenue from engineering consulting services</t>
  </si>
  <si>
    <t>Slope</t>
  </si>
  <si>
    <t>Intercept</t>
  </si>
  <si>
    <t>Example</t>
  </si>
  <si>
    <t>Instructions: Double click here to access the embedded PDF file.</t>
  </si>
  <si>
    <t>Q&amp;As: Double click here to access the embedded PDF file.</t>
  </si>
  <si>
    <t>Position 
(Match to NCM 
Job Descriptions)</t>
  </si>
  <si>
    <t>Position Descriptions</t>
  </si>
  <si>
    <t>For costs incurred during fiscal year ended</t>
  </si>
  <si>
    <t>(revenue applicable to general engineering, and related, services)</t>
  </si>
  <si>
    <t xml:space="preserve"> Adjustment for Unallowable Activities</t>
  </si>
  <si>
    <t>Adjustment for Unallowable Forms of Compensation</t>
  </si>
  <si>
    <t xml:space="preserve">Statutory Compensation Cap Effective 6/24/2014: </t>
  </si>
  <si>
    <t>National Compensation Matrix Tool - 2017</t>
  </si>
  <si>
    <t>2017 National Compensation Matrix - Main Menu</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</si>
</sst>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_([$$-409]* #,##0_);_([$$-409]* \(#,##0\);_([$$-409]* &quot;-&quot;??_);_(@_)"/>
    <numFmt numFmtId="166" formatCode="@*."/>
    <numFmt numFmtId="167" formatCode="[$$-409]#,##0_);\([$$-409]#,##0\)"/>
  </numFmts>
  <fonts count="15"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b/>
      <sz val="18"/>
      <color theme="0"/>
      <name val="Calibri"/>
      <family val="2"/>
      <scheme val="minor"/>
    </font>
    <font>
      <sz val="11"/>
      <color theme="1"/>
      <name val="Calibri"/>
      <family val="2"/>
    </font>
    <font>
      <sz val="9"/>
      <color theme="1"/>
      <name val="Calibri"/>
      <family val="2"/>
      <scheme val="minor"/>
    </font>
    <font>
      <b/>
      <sz val="14"/>
      <color theme="1"/>
      <name val="Calibri"/>
      <family val="2"/>
      <scheme val="minor"/>
    </font>
    <font>
      <u val="singleAccounting"/>
      <sz val="11"/>
      <color theme="1"/>
      <name val="Calibri"/>
      <family val="2"/>
      <scheme val="minor"/>
    </font>
    <font>
      <u val="doubleAccounting"/>
      <sz val="11"/>
      <color theme="1"/>
      <name val="Calibri"/>
      <family val="2"/>
      <scheme val="minor"/>
    </font>
    <font>
      <b/>
      <u/>
      <sz val="14"/>
      <color theme="6" tint="-0.499984740745262"/>
      <name val="Calibri"/>
      <family val="2"/>
      <scheme val="minor"/>
    </font>
    <font>
      <sz val="9"/>
      <color theme="0"/>
      <name val="Calibri"/>
      <family val="2"/>
      <scheme val="minor"/>
    </font>
    <font>
      <b/>
      <sz val="16"/>
      <color theme="1"/>
      <name val="Calibri"/>
      <family val="2"/>
      <scheme val="minor"/>
    </font>
  </fonts>
  <fills count="9">
    <fill>
      <patternFill patternType="none"/>
    </fill>
    <fill>
      <patternFill patternType="gray125"/>
    </fill>
    <fill>
      <patternFill patternType="solid">
        <fgColor theme="6" tint="-0.499984740745262"/>
        <bgColor indexed="64"/>
      </patternFill>
    </fill>
    <fill>
      <patternFill patternType="solid">
        <fgColor theme="1"/>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s>
  <borders count="17">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2" fillId="0" borderId="0" applyFont="0" applyFill="0" applyBorder="0" applyAlignment="0" applyProtection="0"/>
    <xf numFmtId="0" fontId="4" fillId="0" borderId="0" applyNumberFormat="0" applyFill="0" applyBorder="0" applyAlignment="0" applyProtection="0"/>
    <xf numFmtId="0" fontId="1" fillId="0" borderId="0"/>
  </cellStyleXfs>
  <cellXfs count="61">
    <xf numFmtId="0" fontId="0" fillId="0" borderId="0" xfId="0"/>
    <xf numFmtId="0" fontId="0" fillId="0" borderId="0" xfId="0"/>
    <xf numFmtId="0" fontId="0" fillId="2" borderId="0" xfId="0" applyFill="1"/>
    <xf numFmtId="0" fontId="6" fillId="3" borderId="0" xfId="0" applyFont="1" applyFill="1"/>
    <xf numFmtId="0" fontId="0" fillId="4" borderId="0" xfId="0" applyFill="1"/>
    <xf numFmtId="0" fontId="6" fillId="3" borderId="1" xfId="0" applyFont="1" applyFill="1" applyBorder="1"/>
    <xf numFmtId="0" fontId="0" fillId="4" borderId="2" xfId="0" applyFill="1" applyBorder="1"/>
    <xf numFmtId="0" fontId="0" fillId="4" borderId="3" xfId="0" applyFill="1" applyBorder="1"/>
    <xf numFmtId="0" fontId="7" fillId="4" borderId="4" xfId="0" applyFont="1" applyFill="1" applyBorder="1" applyAlignment="1">
      <alignment horizontal="right"/>
    </xf>
    <xf numFmtId="0" fontId="0" fillId="4" borderId="5" xfId="0" applyFill="1" applyBorder="1"/>
    <xf numFmtId="0" fontId="0" fillId="4" borderId="6" xfId="0" applyFill="1" applyBorder="1"/>
    <xf numFmtId="164" fontId="8" fillId="2" borderId="0" xfId="1" applyNumberFormat="1" applyFont="1" applyFill="1"/>
    <xf numFmtId="0" fontId="8" fillId="2" borderId="0" xfId="0" applyFont="1" applyFill="1"/>
    <xf numFmtId="0" fontId="5" fillId="5" borderId="7" xfId="0" applyFont="1" applyFill="1" applyBorder="1"/>
    <xf numFmtId="0" fontId="0" fillId="6" borderId="8" xfId="0" applyFill="1" applyBorder="1"/>
    <xf numFmtId="0" fontId="5" fillId="6" borderId="8" xfId="0" applyFont="1" applyFill="1" applyBorder="1"/>
    <xf numFmtId="0" fontId="0" fillId="4" borderId="9" xfId="0" applyFill="1" applyBorder="1"/>
    <xf numFmtId="0" fontId="5" fillId="5" borderId="10" xfId="0" applyFont="1" applyFill="1" applyBorder="1" applyAlignment="1">
      <alignment horizontal="center"/>
    </xf>
    <xf numFmtId="0" fontId="5" fillId="5" borderId="11" xfId="0" applyFont="1" applyFill="1" applyBorder="1" applyAlignment="1">
      <alignment horizontal="center"/>
    </xf>
    <xf numFmtId="0" fontId="5" fillId="4" borderId="0" xfId="0" applyFont="1" applyFill="1" applyAlignment="1">
      <alignment horizontal="right"/>
    </xf>
    <xf numFmtId="164" fontId="5" fillId="4" borderId="9" xfId="1" applyNumberFormat="1" applyFont="1" applyFill="1" applyBorder="1"/>
    <xf numFmtId="0" fontId="9" fillId="4" borderId="0" xfId="0" applyFont="1" applyFill="1" applyAlignment="1">
      <alignment horizontal="right"/>
    </xf>
    <xf numFmtId="164" fontId="9" fillId="4" borderId="0" xfId="1" applyNumberFormat="1" applyFont="1" applyFill="1" applyBorder="1" applyAlignment="1"/>
    <xf numFmtId="0" fontId="5" fillId="5" borderId="10" xfId="0" quotePrefix="1" applyFont="1" applyFill="1" applyBorder="1" applyAlignment="1">
      <alignment horizontal="center"/>
    </xf>
    <xf numFmtId="164" fontId="2" fillId="4" borderId="9" xfId="1" applyNumberFormat="1" applyFont="1" applyFill="1" applyBorder="1" applyAlignment="1">
      <alignment horizontal="center"/>
    </xf>
    <xf numFmtId="0" fontId="3" fillId="4" borderId="0" xfId="0" applyFont="1" applyFill="1"/>
    <xf numFmtId="0" fontId="0" fillId="0" borderId="0" xfId="0" applyAlignment="1">
      <alignment horizontal="center" vertical="center" wrapText="1"/>
    </xf>
    <xf numFmtId="165" fontId="0" fillId="0" borderId="0" xfId="0" applyNumberFormat="1"/>
    <xf numFmtId="41" fontId="0" fillId="0" borderId="0" xfId="0" applyNumberFormat="1"/>
    <xf numFmtId="41" fontId="10" fillId="0" borderId="0" xfId="0" applyNumberFormat="1" applyFont="1"/>
    <xf numFmtId="165" fontId="11" fillId="0" borderId="0" xfId="0" applyNumberFormat="1" applyFont="1"/>
    <xf numFmtId="0" fontId="5" fillId="0" borderId="0" xfId="0" applyFont="1"/>
    <xf numFmtId="0" fontId="9" fillId="0" borderId="0" xfId="0" applyFont="1" applyAlignment="1">
      <alignment horizontal="center"/>
    </xf>
    <xf numFmtId="0" fontId="0" fillId="0" borderId="0" xfId="0" applyFont="1"/>
    <xf numFmtId="164" fontId="9" fillId="5" borderId="12" xfId="1" applyNumberFormat="1" applyFont="1" applyFill="1" applyBorder="1" applyAlignment="1" applyProtection="1">
      <protection locked="0"/>
    </xf>
    <xf numFmtId="0" fontId="12" fillId="4" borderId="13" xfId="2" applyFont="1" applyFill="1" applyBorder="1" applyProtection="1">
      <protection locked="0"/>
    </xf>
    <xf numFmtId="0" fontId="8" fillId="0" borderId="0" xfId="0" applyFont="1" applyAlignment="1">
      <alignment horizontal="center" vertical="center" wrapText="1"/>
    </xf>
    <xf numFmtId="165" fontId="0" fillId="7" borderId="0" xfId="0" applyNumberFormat="1" applyFill="1" applyProtection="1">
      <protection locked="0"/>
    </xf>
    <xf numFmtId="41" fontId="0" fillId="7" borderId="0" xfId="0" applyNumberFormat="1" applyFill="1" applyProtection="1">
      <protection locked="0"/>
    </xf>
    <xf numFmtId="41" fontId="10" fillId="7" borderId="0" xfId="0" applyNumberFormat="1" applyFont="1" applyFill="1" applyProtection="1">
      <protection locked="0"/>
    </xf>
    <xf numFmtId="0" fontId="0" fillId="7" borderId="0" xfId="0" applyFill="1" applyProtection="1">
      <protection locked="0"/>
    </xf>
    <xf numFmtId="0" fontId="0" fillId="7" borderId="8" xfId="0" applyFill="1" applyBorder="1" applyProtection="1">
      <protection locked="0"/>
    </xf>
    <xf numFmtId="0" fontId="0" fillId="0" borderId="0" xfId="0" applyAlignment="1">
      <alignment horizontal="center"/>
    </xf>
    <xf numFmtId="43" fontId="2" fillId="4" borderId="0" xfId="1" applyFont="1" applyFill="1"/>
    <xf numFmtId="164" fontId="9" fillId="8" borderId="9" xfId="1" applyNumberFormat="1" applyFont="1" applyFill="1" applyBorder="1" applyAlignment="1">
      <alignment horizontal="center" vertical="center"/>
    </xf>
    <xf numFmtId="0" fontId="13" fillId="2" borderId="0" xfId="2" applyFont="1" applyFill="1" applyAlignment="1" applyProtection="1">
      <alignment horizontal="left"/>
      <protection locked="0"/>
    </xf>
    <xf numFmtId="0" fontId="0" fillId="0" borderId="0" xfId="0" applyAlignment="1">
      <alignment horizontal="center"/>
    </xf>
    <xf numFmtId="0" fontId="14" fillId="0" borderId="0" xfId="0" applyFont="1" applyAlignment="1">
      <alignment horizontal="center"/>
    </xf>
    <xf numFmtId="166" fontId="0" fillId="0" borderId="0" xfId="0" applyNumberFormat="1" applyAlignment="1">
      <alignment horizontal="left"/>
    </xf>
    <xf numFmtId="166" fontId="0" fillId="0" borderId="13" xfId="0" applyNumberFormat="1" applyBorder="1" applyAlignment="1">
      <alignment horizontal="left"/>
    </xf>
    <xf numFmtId="165" fontId="0" fillId="7" borderId="14" xfId="0" applyNumberFormat="1" applyFill="1" applyBorder="1" applyAlignment="1" applyProtection="1">
      <alignment horizontal="center"/>
      <protection locked="0"/>
    </xf>
    <xf numFmtId="165" fontId="0" fillId="7" borderId="15" xfId="0" applyNumberFormat="1" applyFill="1" applyBorder="1" applyAlignment="1" applyProtection="1">
      <alignment horizontal="center"/>
      <protection locked="0"/>
    </xf>
    <xf numFmtId="165" fontId="0" fillId="7" borderId="16" xfId="0" applyNumberFormat="1" applyFill="1" applyBorder="1" applyAlignment="1" applyProtection="1">
      <alignment horizontal="center"/>
      <protection locked="0"/>
    </xf>
    <xf numFmtId="166" fontId="0" fillId="0" borderId="0" xfId="0" applyNumberFormat="1" applyAlignment="1">
      <alignment horizontal="center"/>
    </xf>
    <xf numFmtId="166" fontId="0" fillId="0" borderId="13" xfId="0" applyNumberFormat="1" applyBorder="1" applyAlignment="1">
      <alignment horizontal="center"/>
    </xf>
    <xf numFmtId="14" fontId="0" fillId="7" borderId="14" xfId="0" applyNumberFormat="1" applyFill="1" applyBorder="1" applyAlignment="1" applyProtection="1">
      <alignment horizontal="center"/>
      <protection locked="0"/>
    </xf>
    <xf numFmtId="14" fontId="0" fillId="7" borderId="15" xfId="0" applyNumberFormat="1" applyFill="1" applyBorder="1" applyAlignment="1" applyProtection="1">
      <alignment horizontal="center"/>
      <protection locked="0"/>
    </xf>
    <xf numFmtId="14" fontId="0" fillId="7" borderId="16" xfId="0" applyNumberFormat="1" applyFill="1" applyBorder="1" applyAlignment="1" applyProtection="1">
      <alignment horizontal="center"/>
      <protection locked="0"/>
    </xf>
    <xf numFmtId="167" fontId="0" fillId="7" borderId="14" xfId="0" applyNumberFormat="1" applyFill="1" applyBorder="1" applyAlignment="1" applyProtection="1">
      <alignment horizontal="center"/>
      <protection locked="0"/>
    </xf>
    <xf numFmtId="167" fontId="0" fillId="7" borderId="15" xfId="0" applyNumberFormat="1" applyFill="1" applyBorder="1" applyAlignment="1" applyProtection="1">
      <alignment horizontal="center"/>
      <protection locked="0"/>
    </xf>
    <xf numFmtId="167" fontId="0" fillId="7" borderId="16" xfId="0" applyNumberFormat="1" applyFill="1" applyBorder="1" applyAlignment="1" applyProtection="1">
      <alignment horizontal="center"/>
      <protection locked="0"/>
    </xf>
  </cellXfs>
  <cellStyles count="4">
    <cellStyle name="Comma" xfId="1" builtinId="3"/>
    <cellStyle name="Hyperlink" xfId="2" builtinId="8"/>
    <cellStyle name="Normal" xfId="0" builtinId="0"/>
    <cellStyle name="Normal 2" xfId="3"/>
  </cellStyles>
  <dxfs count="8">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6</xdr:row>
          <xdr:rowOff>9525</xdr:rowOff>
        </xdr:from>
        <xdr:to>
          <xdr:col>2</xdr:col>
          <xdr:colOff>5010150</xdr:colOff>
          <xdr:row>7</xdr:row>
          <xdr:rowOff>38100</xdr:rowOff>
        </xdr:to>
        <xdr:sp macro="" textlink="">
          <xdr:nvSpPr>
            <xdr:cNvPr id="31809" name="Object 65" hidden="1">
              <a:extLst>
                <a:ext uri="{63B3BB69-23CF-44E3-9099-C40C66FF867C}">
                  <a14:compatExt spid="_x0000_s3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28575</xdr:rowOff>
        </xdr:from>
        <xdr:to>
          <xdr:col>2</xdr:col>
          <xdr:colOff>5000625</xdr:colOff>
          <xdr:row>5</xdr:row>
          <xdr:rowOff>28575</xdr:rowOff>
        </xdr:to>
        <xdr:sp macro="" textlink="">
          <xdr:nvSpPr>
            <xdr:cNvPr id="31810" name="Object 66" hidden="1">
              <a:extLst>
                <a:ext uri="{63B3BB69-23CF-44E3-9099-C40C66FF867C}">
                  <a14:compatExt spid="_x0000_s3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15240</xdr:colOff>
      <xdr:row>0</xdr:row>
      <xdr:rowOff>45720</xdr:rowOff>
    </xdr:from>
    <xdr:to>
      <xdr:col>15</xdr:col>
      <xdr:colOff>57150</xdr:colOff>
      <xdr:row>60</xdr:row>
      <xdr:rowOff>83820</xdr:rowOff>
    </xdr:to>
    <xdr:sp macro="" textlink="">
      <xdr:nvSpPr>
        <xdr:cNvPr id="2" name="TextBox 1"/>
        <xdr:cNvSpPr txBox="1"/>
      </xdr:nvSpPr>
      <xdr:spPr>
        <a:xfrm>
          <a:off x="15240" y="45720"/>
          <a:ext cx="9182100" cy="11010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The following position descriptions apply to the NCM</a:t>
          </a:r>
          <a:r>
            <a:rPr lang="en-US"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pPr lvl="0"/>
          <a:r>
            <a:rPr lang="en-US" sz="1100" b="1" u="sng">
              <a:solidFill>
                <a:schemeClr val="dk1"/>
              </a:solidFill>
              <a:effectLst/>
              <a:latin typeface="+mn-lt"/>
              <a:ea typeface="+mn-ea"/>
              <a:cs typeface="+mn-cs"/>
            </a:rPr>
            <a:t>Chairman (non-CEO)</a:t>
          </a:r>
          <a:r>
            <a:rPr lang="en-US" sz="1100">
              <a:solidFill>
                <a:schemeClr val="dk1"/>
              </a:solidFill>
              <a:effectLst/>
              <a:latin typeface="+mn-lt"/>
              <a:ea typeface="+mn-ea"/>
              <a:cs typeface="+mn-cs"/>
            </a:rPr>
            <a:t>. This position represents the executive in the firm who functions in the role of Chairman of the Board, in firms that have a separate Chief Executive Officer (CEO) position. Day-to-day responsibility for managing the firm is passed to the CEO. Typically, the Chairman (non-CEO) is responsible for the overall direction of the business and for achieving maximum return on invested capital. Often, however, the position focuses on one area of the firm, such as marketing or strategic growth, rather than overall firm management. In firms where the Chairman and CEO roles are combined in one position, the CEO/President position description should be used.</a:t>
          </a:r>
        </a:p>
        <a:p>
          <a:pPr lvl="0"/>
          <a:endParaRPr lang="en-US" sz="1100">
            <a:solidFill>
              <a:schemeClr val="dk1"/>
            </a:solidFill>
            <a:effectLst/>
            <a:latin typeface="+mn-lt"/>
            <a:ea typeface="+mn-ea"/>
            <a:cs typeface="+mn-cs"/>
          </a:endParaRPr>
        </a:p>
        <a:p>
          <a:pPr lvl="0"/>
          <a:r>
            <a:rPr lang="en-US" sz="1100" b="1" u="sng">
              <a:solidFill>
                <a:schemeClr val="dk1"/>
              </a:solidFill>
              <a:effectLst/>
              <a:latin typeface="+mn-lt"/>
              <a:ea typeface="+mn-ea"/>
              <a:cs typeface="+mn-cs"/>
            </a:rPr>
            <a:t>CEO/President</a:t>
          </a:r>
          <a:r>
            <a:rPr lang="en-US" sz="1100">
              <a:solidFill>
                <a:schemeClr val="dk1"/>
              </a:solidFill>
              <a:effectLst/>
              <a:latin typeface="+mn-lt"/>
              <a:ea typeface="+mn-ea"/>
              <a:cs typeface="+mn-cs"/>
            </a:rPr>
            <a:t>. This is the top ranking executive in most firms; the principal organization leader, who plans, develops and establishes policies and objectives of the organization in accordance with board directives. Typically, this position is responsible for the overall direction of the business. The CEO/President coordinates the efforts of senior executives and members of the board and works with them to develop current and long-range objectives, policies, and procedures for the organization. Titles used among companies vary; depending on the organization, the position may have the title of Chairman of the Board &amp; Chief Executive Officer, Chief Executive Officer, Chief Executive Officer &amp; President, President, or similar titles. This position reports to Board of Directors and often is a member of the board, or may preside over the Board of Directors.</a:t>
          </a:r>
        </a:p>
        <a:p>
          <a:pPr lvl="0"/>
          <a:endParaRPr lang="en-US" sz="1100">
            <a:solidFill>
              <a:schemeClr val="dk1"/>
            </a:solidFill>
            <a:effectLst/>
            <a:latin typeface="+mn-lt"/>
            <a:ea typeface="+mn-ea"/>
            <a:cs typeface="+mn-cs"/>
          </a:endParaRPr>
        </a:p>
        <a:p>
          <a:pPr lvl="0"/>
          <a:r>
            <a:rPr lang="en-US" sz="1100" b="1" u="sng">
              <a:solidFill>
                <a:schemeClr val="dk1"/>
              </a:solidFill>
              <a:effectLst/>
              <a:latin typeface="+mn-lt"/>
              <a:ea typeface="+mn-ea"/>
              <a:cs typeface="+mn-cs"/>
            </a:rPr>
            <a:t>Executive Vice President / Chief Operating Officer (EVP/COO)</a:t>
          </a:r>
          <a:r>
            <a:rPr lang="en-US" sz="1100">
              <a:solidFill>
                <a:schemeClr val="dk1"/>
              </a:solidFill>
              <a:effectLst/>
              <a:latin typeface="+mn-lt"/>
              <a:ea typeface="+mn-ea"/>
              <a:cs typeface="+mn-cs"/>
            </a:rPr>
            <a:t>. This is typically the second-highest operating executive in organizations that do not have a separate Chairman (non-CEO). This position typically reports directly to the CEO. The EVP/COO may function in the role of Chief Operating Officer; in such role, the EVP/COO directs, coordinates, and administers all aspects of organization operations through subordinates. The EVP/COO assists in the development of organization policies that encompass such areas as personnel, financial performance, and organization expansion. This position will direct and coordinate a broad range of activities and functions to ensure effective operations and the achievement of organization objectives. This position also develops strategic short and long-range plans to cover operations, human resources, financial performance and growth. The most common titles include Chief Operating Officer, COO, Top Operations Officer, or Vice President of Operations.</a:t>
          </a:r>
        </a:p>
        <a:p>
          <a:pPr lvl="0"/>
          <a:endParaRPr lang="en-US" sz="1100">
            <a:solidFill>
              <a:schemeClr val="dk1"/>
            </a:solidFill>
            <a:effectLst/>
            <a:latin typeface="+mn-lt"/>
            <a:ea typeface="+mn-ea"/>
            <a:cs typeface="+mn-cs"/>
          </a:endParaRPr>
        </a:p>
        <a:p>
          <a:pPr lvl="0"/>
          <a:r>
            <a:rPr lang="en-US" sz="1100" b="1" u="sng">
              <a:solidFill>
                <a:schemeClr val="dk1"/>
              </a:solidFill>
              <a:effectLst/>
              <a:latin typeface="+mn-lt"/>
              <a:ea typeface="+mn-ea"/>
              <a:cs typeface="+mn-cs"/>
            </a:rPr>
            <a:t>Senior Vice President (SVP)</a:t>
          </a:r>
          <a:r>
            <a:rPr lang="en-US" sz="1100">
              <a:solidFill>
                <a:schemeClr val="dk1"/>
              </a:solidFill>
              <a:effectLst/>
              <a:latin typeface="+mn-lt"/>
              <a:ea typeface="+mn-ea"/>
              <a:cs typeface="+mn-cs"/>
            </a:rPr>
            <a:t>. This is typically the third-highest operating executive in most firms that do not have a separate Chairman (non-CEO). The SVP usually reports directly to the CEO or the Executive Vice President. The SVP often is responsible for a segment of a firm’s practice, such as a design discipline, business unit, geographic region or project type. The SVP may be responsible for day-to-day operations of a defined geographic area, discipline, or business function, such as finance, legal, or human resources. Large firms may have more than one SVP. The position has more authority than most firms’ principals, and may supervise various principals who report to the SVP. As titles vary among organizations, this position may be called Executive Vice President, Senior Vice President, Business Unit General Manager, or similar variations, depending on the organization.</a:t>
          </a:r>
          <a:r>
            <a:rPr lang="en-US" sz="1100" b="1" u="sng">
              <a:solidFill>
                <a:schemeClr val="dk1"/>
              </a:solidFill>
              <a:effectLst/>
              <a:latin typeface="+mn-lt"/>
              <a:ea typeface="+mn-ea"/>
              <a:cs typeface="+mn-cs"/>
            </a:rPr>
            <a:t> </a:t>
          </a:r>
        </a:p>
        <a:p>
          <a:pPr lvl="0"/>
          <a:endParaRPr lang="en-US" sz="1100">
            <a:solidFill>
              <a:schemeClr val="dk1"/>
            </a:solidFill>
            <a:effectLst/>
            <a:latin typeface="+mn-lt"/>
            <a:ea typeface="+mn-ea"/>
            <a:cs typeface="+mn-cs"/>
          </a:endParaRPr>
        </a:p>
        <a:p>
          <a:pPr lvl="0"/>
          <a:r>
            <a:rPr lang="en-US" sz="1100" b="1" u="sng">
              <a:solidFill>
                <a:schemeClr val="dk1"/>
              </a:solidFill>
              <a:effectLst/>
              <a:latin typeface="+mn-lt"/>
              <a:ea typeface="+mn-ea"/>
              <a:cs typeface="+mn-cs"/>
            </a:rPr>
            <a:t>Vice President (VP)</a:t>
          </a:r>
          <a:r>
            <a:rPr lang="en-US" sz="1100">
              <a:solidFill>
                <a:schemeClr val="dk1"/>
              </a:solidFill>
              <a:effectLst/>
              <a:latin typeface="+mn-lt"/>
              <a:ea typeface="+mn-ea"/>
              <a:cs typeface="+mn-cs"/>
            </a:rPr>
            <a:t>. The VP may report directly to the SVP, CEO/President, or EVP/COO. The VP directs and coordinates activities in functional areas such as engineering, operations, regional area, sales, or major division of business organization through subordinate managers/directors. This position participates in formulating and administering organization policies. The VP develops long-range goals and objectives as well as analyzes costs, activities, operations, and forecasts data to determine departmental or divisional progress toward stated goals.</a:t>
          </a:r>
        </a:p>
        <a:p>
          <a:r>
            <a:rPr lang="en-US" sz="1100">
              <a:solidFill>
                <a:schemeClr val="dk1"/>
              </a:solidFill>
              <a:effectLst/>
              <a:latin typeface="+mn-lt"/>
              <a:ea typeface="+mn-ea"/>
              <a:cs typeface="+mn-cs"/>
            </a:rPr>
            <a:t> </a:t>
          </a:r>
        </a:p>
        <a:p>
          <a:pPr lvl="0"/>
          <a:r>
            <a:rPr lang="en-US" sz="1100" b="1" u="sng">
              <a:solidFill>
                <a:schemeClr val="dk1"/>
              </a:solidFill>
              <a:effectLst/>
              <a:latin typeface="+mn-lt"/>
              <a:ea typeface="+mn-ea"/>
              <a:cs typeface="+mn-cs"/>
            </a:rPr>
            <a:t>Chief Financial Officer (CFO).</a:t>
          </a:r>
          <a:r>
            <a:rPr lang="en-US" sz="1100">
              <a:solidFill>
                <a:schemeClr val="dk1"/>
              </a:solidFill>
              <a:effectLst/>
              <a:latin typeface="+mn-lt"/>
              <a:ea typeface="+mn-ea"/>
              <a:cs typeface="+mn-cs"/>
            </a:rPr>
            <a:t>This is the top financial officer and has full responsibility for the firm’s financial operations including accounting, budgeting, tax, insurance, credit, and treasury functions. This executive typically will be the third- or fourth-highest ranking position in the firm. The CFO directs activities associated with the security and investment of the organization’s assets and funds. The CFO normally has the ability to commit the firm’s resources or bind the firm to financial commitments. The CFO is responsible for formulating financial policy and plans to meet organization’s short and long-term objectives and regulatory body requirements. This position may be called Chief Financial Officer, Top Financial Officer, Vice President of Finance, Controller, Comptroller, Treasurer, or similar titles. </a:t>
          </a:r>
        </a:p>
        <a:p>
          <a:r>
            <a:rPr lang="en-US" sz="1100">
              <a:solidFill>
                <a:schemeClr val="dk1"/>
              </a:solidFill>
              <a:effectLst/>
              <a:latin typeface="+mn-lt"/>
              <a:ea typeface="+mn-ea"/>
              <a:cs typeface="+mn-cs"/>
            </a:rPr>
            <a:t> </a:t>
          </a:r>
        </a:p>
        <a:p>
          <a:pPr lvl="0"/>
          <a:r>
            <a:rPr lang="en-US" sz="1100" b="1" u="sng">
              <a:solidFill>
                <a:schemeClr val="dk1"/>
              </a:solidFill>
              <a:effectLst/>
              <a:latin typeface="+mn-lt"/>
              <a:ea typeface="+mn-ea"/>
              <a:cs typeface="+mn-cs"/>
            </a:rPr>
            <a:t>Top Engineering Executive.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The Top Engineering Executive directs, plans, develops, and coordinates all engineering practices, policies, programs, and procedures of an organization. This position directs project managers in their efforts in planning, design, cost estimates, and specifications. The position reviews and approves engineering efforts consistent with the organization’s long- and short-term objectives, and oversees the preparation of engineering operating budgets and reports on efficiency of engineering programs. The Top Engineering Executive also ensures compliance with all engineering regulatory and safety standards. This position may be called Top Engineering Executive, Senior Vice President, Engineering Director, Vice President of Engineering, Chief Engineering Officer, Director of Professional Services, or similar titles. </a:t>
          </a:r>
        </a:p>
        <a:p>
          <a:r>
            <a:rPr lang="en-US" sz="1100">
              <a:solidFill>
                <a:schemeClr val="dk1"/>
              </a:solidFill>
              <a:effectLst/>
              <a:latin typeface="+mn-lt"/>
              <a:ea typeface="+mn-ea"/>
              <a:cs typeface="+mn-cs"/>
            </a:rPr>
            <a:t> </a:t>
          </a:r>
        </a:p>
        <a:p>
          <a:pPr lvl="0"/>
          <a:r>
            <a:rPr lang="en-US" sz="1100" b="1" u="sng">
              <a:solidFill>
                <a:schemeClr val="dk1"/>
              </a:solidFill>
              <a:effectLst/>
              <a:latin typeface="+mn-lt"/>
              <a:ea typeface="+mn-ea"/>
              <a:cs typeface="+mn-cs"/>
            </a:rPr>
            <a:t>Human Resources Director (HR Director).</a:t>
          </a:r>
          <a:r>
            <a:rPr lang="en-US" sz="1100">
              <a:solidFill>
                <a:schemeClr val="dk1"/>
              </a:solidFill>
              <a:effectLst/>
              <a:latin typeface="+mn-lt"/>
              <a:ea typeface="+mn-ea"/>
              <a:cs typeface="+mn-cs"/>
            </a:rPr>
            <a:t> The Human Resources Director directs and develops the implementation and administration of human resources functions and carries out policies and procedures related to all phases of human resources activities. Responsibilities for this position include establishment of personnel rules and regulations, staffing, employee education and training, management development, labor relations, affirmative action, workers compensation administration, benefits administration, and salary administration. The HR Director oversees recordkeeping of insurance coverage, pension plan, and personnel transactions, such as hires, promotions, transfers, and termination.  This position may also be called Human Resources Director, Director of Personnel, Personnel Manager, or similar titles.</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Director of Business Development</a:t>
          </a:r>
          <a:r>
            <a:rPr lang="en-US" sz="1100">
              <a:solidFill>
                <a:schemeClr val="dk1"/>
              </a:solidFill>
              <a:effectLst/>
              <a:latin typeface="+mn-lt"/>
              <a:ea typeface="+mn-ea"/>
              <a:cs typeface="+mn-cs"/>
            </a:rPr>
            <a:t>. The Director of Business Development is the top Sales and Marketing Executive in the company. This position is responsible for planning, developing, and managing the overall marketing and sales functions. This position develops sales and marketing plans, strategies, objectives, policies, and work procedures in accordance with broad corporate marketing objectives. This position would typically report to the COO/EVP or CEO. The Director of Business Development may also be called Marketing Director, Sales Director, VP of Marketing or similar titles.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6" tint="-0.499984740745262"/>
  </sheetPr>
  <dimension ref="A1:C9"/>
  <sheetViews>
    <sheetView tabSelected="1" workbookViewId="0">
      <selection activeCell="C4" sqref="C4"/>
    </sheetView>
  </sheetViews>
  <sheetFormatPr defaultColWidth="8.85546875" defaultRowHeight="15" x14ac:dyDescent="0.25"/>
  <cols>
    <col min="1" max="2" width="4.140625" style="2" customWidth="1"/>
    <col min="3" max="3" width="70.5703125" style="2" customWidth="1"/>
    <col min="4" max="16384" width="8.85546875" style="2"/>
  </cols>
  <sheetData>
    <row r="1" spans="1:3" s="5" customFormat="1" ht="24" thickBot="1" x14ac:dyDescent="0.4">
      <c r="A1" s="5" t="s">
        <v>60</v>
      </c>
    </row>
    <row r="2" spans="1:3" ht="15.75" thickBot="1" x14ac:dyDescent="0.3"/>
    <row r="3" spans="1:3" x14ac:dyDescent="0.25">
      <c r="B3" s="6"/>
      <c r="C3" s="7"/>
    </row>
    <row r="4" spans="1:3" ht="18.75" x14ac:dyDescent="0.3">
      <c r="B4" s="8" t="s">
        <v>14</v>
      </c>
      <c r="C4" s="35" t="s">
        <v>15</v>
      </c>
    </row>
    <row r="5" spans="1:3" ht="18.75" x14ac:dyDescent="0.3">
      <c r="B5" s="8" t="s">
        <v>14</v>
      </c>
      <c r="C5" s="35" t="s">
        <v>50</v>
      </c>
    </row>
    <row r="6" spans="1:3" ht="18.75" x14ac:dyDescent="0.3">
      <c r="B6" s="8" t="s">
        <v>14</v>
      </c>
      <c r="C6" s="35" t="s">
        <v>53</v>
      </c>
    </row>
    <row r="7" spans="1:3" ht="18.75" x14ac:dyDescent="0.3">
      <c r="B7" s="8" t="s">
        <v>14</v>
      </c>
      <c r="C7" s="35" t="s">
        <v>51</v>
      </c>
    </row>
    <row r="8" spans="1:3" ht="18.75" x14ac:dyDescent="0.3">
      <c r="B8" s="8" t="s">
        <v>14</v>
      </c>
      <c r="C8" s="35" t="s">
        <v>49</v>
      </c>
    </row>
    <row r="9" spans="1:3" ht="15.75" thickBot="1" x14ac:dyDescent="0.3">
      <c r="B9" s="9"/>
      <c r="C9" s="10"/>
    </row>
  </sheetData>
  <sheetProtection password="85EC" sheet="1" selectLockedCells="1"/>
  <hyperlinks>
    <hyperlink ref="C8" location="Example!A1" display="Example"/>
    <hyperlink ref="C6" location="'Position Descriptions'!A1" display="Position Descriptions"/>
    <hyperlink ref="C4" location="NCMTool!A1" display="National Compensation Matrix Tool"/>
  </hyperlinks>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11" dvAspect="DVASPECT_ICON" shapeId="31809" r:id="rId4">
          <objectPr defaultSize="0" autoPict="0" r:id="rId5">
            <anchor moveWithCells="1">
              <from>
                <xdr:col>1</xdr:col>
                <xdr:colOff>295275</xdr:colOff>
                <xdr:row>6</xdr:row>
                <xdr:rowOff>9525</xdr:rowOff>
              </from>
              <to>
                <xdr:col>2</xdr:col>
                <xdr:colOff>5010150</xdr:colOff>
                <xdr:row>7</xdr:row>
                <xdr:rowOff>38100</xdr:rowOff>
              </to>
            </anchor>
          </objectPr>
        </oleObject>
      </mc:Choice>
      <mc:Fallback>
        <oleObject progId="AcroExch.Document.11" dvAspect="DVASPECT_ICON" shapeId="31809" r:id="rId4"/>
      </mc:Fallback>
    </mc:AlternateContent>
    <mc:AlternateContent xmlns:mc="http://schemas.openxmlformats.org/markup-compatibility/2006">
      <mc:Choice Requires="x14">
        <oleObject progId="AcroExch.Document.11" dvAspect="DVASPECT_ICON" shapeId="31810" r:id="rId6">
          <objectPr defaultSize="0" autoPict="0" r:id="rId5">
            <anchor moveWithCells="1">
              <from>
                <xdr:col>2</xdr:col>
                <xdr:colOff>9525</xdr:colOff>
                <xdr:row>4</xdr:row>
                <xdr:rowOff>28575</xdr:rowOff>
              </from>
              <to>
                <xdr:col>2</xdr:col>
                <xdr:colOff>5000625</xdr:colOff>
                <xdr:row>5</xdr:row>
                <xdr:rowOff>28575</xdr:rowOff>
              </to>
            </anchor>
          </objectPr>
        </oleObject>
      </mc:Choice>
      <mc:Fallback>
        <oleObject progId="AcroExch.Document.11" dvAspect="DVASPECT_ICON" shapeId="31810"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249977111117893"/>
    <pageSetUpPr fitToPage="1"/>
  </sheetPr>
  <dimension ref="A1"/>
  <sheetViews>
    <sheetView showGridLines="0" zoomScaleNormal="100" workbookViewId="0"/>
  </sheetViews>
  <sheetFormatPr defaultRowHeight="15" x14ac:dyDescent="0.25"/>
  <sheetData/>
  <sheetProtection password="85EC" sheet="1" selectLockedCells="1" selectUnlockedCells="1"/>
  <pageMargins left="0.7" right="0.7" top="0.75" bottom="0.75" header="0.3" footer="0.3"/>
  <pageSetup scale="8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tint="-0.499984740745262"/>
    <pageSetUpPr fitToPage="1"/>
  </sheetPr>
  <dimension ref="A1:H24"/>
  <sheetViews>
    <sheetView zoomScaleNormal="100" workbookViewId="0">
      <pane ySplit="3" topLeftCell="A4" activePane="bottomLeft" state="frozenSplit"/>
      <selection activeCell="B13" sqref="B13"/>
      <selection pane="bottomLeft" sqref="A1:B1"/>
    </sheetView>
  </sheetViews>
  <sheetFormatPr defaultColWidth="8.85546875" defaultRowHeight="15" x14ac:dyDescent="0.25"/>
  <cols>
    <col min="1" max="1" width="2.85546875" style="4" customWidth="1"/>
    <col min="2" max="2" width="63.28515625" style="4" customWidth="1"/>
    <col min="3" max="5" width="22.85546875" style="4" customWidth="1"/>
    <col min="6" max="6" width="2.85546875" style="4" customWidth="1"/>
    <col min="7" max="7" width="11.140625" style="4" hidden="1" customWidth="1"/>
    <col min="8" max="8" width="13.140625" style="4" hidden="1" customWidth="1"/>
    <col min="9" max="9" width="8.85546875" style="4"/>
    <col min="10" max="10" width="8.85546875" style="4" bestFit="1" customWidth="1"/>
    <col min="11" max="16384" width="8.85546875" style="4"/>
  </cols>
  <sheetData>
    <row r="1" spans="1:8" s="12" customFormat="1" ht="12" x14ac:dyDescent="0.2">
      <c r="A1" s="45" t="s">
        <v>7</v>
      </c>
      <c r="B1" s="45"/>
      <c r="C1" s="11"/>
      <c r="D1" s="11"/>
      <c r="E1" s="11"/>
    </row>
    <row r="2" spans="1:8" s="3" customFormat="1" ht="23.25" x14ac:dyDescent="0.35">
      <c r="A2" s="3" t="s">
        <v>59</v>
      </c>
    </row>
    <row r="3" spans="1:8" s="14" customFormat="1" x14ac:dyDescent="0.25">
      <c r="B3" s="15" t="s">
        <v>16</v>
      </c>
    </row>
    <row r="4" spans="1:8" ht="15.75" thickBot="1" x14ac:dyDescent="0.3"/>
    <row r="5" spans="1:8" ht="19.5" thickBot="1" x14ac:dyDescent="0.35">
      <c r="B5" s="21" t="s">
        <v>20</v>
      </c>
      <c r="C5" s="34">
        <v>5000000</v>
      </c>
      <c r="D5" s="22"/>
    </row>
    <row r="7" spans="1:8" x14ac:dyDescent="0.25">
      <c r="B7" s="13" t="s">
        <v>0</v>
      </c>
      <c r="C7" s="17" t="s">
        <v>18</v>
      </c>
      <c r="D7" s="23" t="s">
        <v>17</v>
      </c>
      <c r="E7" s="18" t="s">
        <v>19</v>
      </c>
      <c r="G7" s="4" t="s">
        <v>47</v>
      </c>
      <c r="H7" s="4" t="s">
        <v>48</v>
      </c>
    </row>
    <row r="8" spans="1:8" ht="25.7" customHeight="1" x14ac:dyDescent="0.25">
      <c r="B8" s="16" t="s">
        <v>8</v>
      </c>
      <c r="C8" s="24">
        <f>IF(C5&lt;5000000, "", LN(IF($C$5&lt;$C$23, $C$23, IF($C$5&gt;$C$24, $C$24, $C$5)))*G8+H8)</f>
        <v>130559.63359208405</v>
      </c>
      <c r="D8" s="24">
        <v>22776.095927714035</v>
      </c>
      <c r="E8" s="44">
        <f>IF(C5&lt;5000000, "See Footnote", C8+D8)</f>
        <v>153335.72951979807</v>
      </c>
      <c r="F8" s="25">
        <f>IF(C5&lt;5000000, "", IF(E8&gt;$C$22, 1, 0))</f>
        <v>0</v>
      </c>
      <c r="G8" s="43">
        <v>69505.016219279889</v>
      </c>
      <c r="H8" s="43">
        <v>-941551.66002451163</v>
      </c>
    </row>
    <row r="9" spans="1:8" ht="25.7" customHeight="1" x14ac:dyDescent="0.25">
      <c r="B9" s="16" t="s">
        <v>9</v>
      </c>
      <c r="C9" s="24">
        <f t="shared" ref="C9:C16" si="0">LN(IF($C$5&lt;$C$23, $C$23, IF($C$5&gt;$C$24, $C$24, $C$5)))*G9+H9</f>
        <v>266389.27212316822</v>
      </c>
      <c r="D9" s="24">
        <v>62786.881718894911</v>
      </c>
      <c r="E9" s="44">
        <f t="shared" ref="E9:E16" si="1">C9+D9</f>
        <v>329176.15384206316</v>
      </c>
      <c r="F9" s="25">
        <f t="shared" ref="F9:F16" si="2">IF(E9&gt;$C$22, 1, 0)</f>
        <v>0</v>
      </c>
      <c r="G9" s="43">
        <v>122301.72074300153</v>
      </c>
      <c r="H9" s="43">
        <v>-1620108.4681786825</v>
      </c>
    </row>
    <row r="10" spans="1:8" ht="25.7" customHeight="1" x14ac:dyDescent="0.25">
      <c r="B10" s="16" t="s">
        <v>10</v>
      </c>
      <c r="C10" s="24">
        <f t="shared" si="0"/>
        <v>194633.03793999075</v>
      </c>
      <c r="D10" s="24">
        <v>28573.96989956242</v>
      </c>
      <c r="E10" s="44">
        <f t="shared" si="1"/>
        <v>223207.00783955317</v>
      </c>
      <c r="F10" s="25">
        <f t="shared" si="2"/>
        <v>0</v>
      </c>
      <c r="G10" s="43">
        <v>60109.13362710199</v>
      </c>
      <c r="H10" s="43">
        <v>-732547.25085834763</v>
      </c>
    </row>
    <row r="11" spans="1:8" ht="25.7" customHeight="1" x14ac:dyDescent="0.25">
      <c r="B11" s="16" t="s">
        <v>11</v>
      </c>
      <c r="C11" s="24">
        <f t="shared" si="0"/>
        <v>197483.51569658553</v>
      </c>
      <c r="D11" s="24">
        <v>26391.56176709522</v>
      </c>
      <c r="E11" s="44">
        <f t="shared" si="1"/>
        <v>223875.07746368076</v>
      </c>
      <c r="F11" s="25">
        <f t="shared" si="2"/>
        <v>0</v>
      </c>
      <c r="G11" s="43">
        <v>42955.765867403337</v>
      </c>
      <c r="H11" s="43">
        <v>-465106.95931460836</v>
      </c>
    </row>
    <row r="12" spans="1:8" ht="25.7" customHeight="1" x14ac:dyDescent="0.25">
      <c r="B12" s="16" t="s">
        <v>6</v>
      </c>
      <c r="C12" s="24">
        <f t="shared" si="0"/>
        <v>169840.51841344242</v>
      </c>
      <c r="D12" s="24">
        <v>28228.682017054172</v>
      </c>
      <c r="E12" s="44">
        <f t="shared" si="1"/>
        <v>198069.2004304966</v>
      </c>
      <c r="F12" s="25">
        <f t="shared" si="2"/>
        <v>0</v>
      </c>
      <c r="G12" s="43">
        <v>38155.373263875663</v>
      </c>
      <c r="H12" s="43">
        <v>-418704.14805065549</v>
      </c>
    </row>
    <row r="13" spans="1:8" ht="25.7" customHeight="1" x14ac:dyDescent="0.25">
      <c r="B13" s="16" t="s">
        <v>4</v>
      </c>
      <c r="C13" s="24">
        <f t="shared" si="0"/>
        <v>152679.71740201325</v>
      </c>
      <c r="D13" s="24">
        <v>35135.102595779383</v>
      </c>
      <c r="E13" s="44">
        <f t="shared" si="1"/>
        <v>187814.81999779263</v>
      </c>
      <c r="F13" s="25">
        <f t="shared" si="2"/>
        <v>0</v>
      </c>
      <c r="G13" s="43">
        <v>64182.438508235631</v>
      </c>
      <c r="H13" s="43">
        <v>-837331.08929203369</v>
      </c>
    </row>
    <row r="14" spans="1:8" ht="25.7" customHeight="1" x14ac:dyDescent="0.25">
      <c r="B14" s="16" t="s">
        <v>12</v>
      </c>
      <c r="C14" s="24">
        <f t="shared" si="0"/>
        <v>185339.88223620487</v>
      </c>
      <c r="D14" s="24">
        <v>9432.6003433624592</v>
      </c>
      <c r="E14" s="44">
        <f t="shared" si="1"/>
        <v>194772.48257956732</v>
      </c>
      <c r="F14" s="25">
        <f t="shared" si="2"/>
        <v>0</v>
      </c>
      <c r="G14" s="43">
        <v>23866.755718787495</v>
      </c>
      <c r="H14" s="43">
        <v>-182803.594881678</v>
      </c>
    </row>
    <row r="15" spans="1:8" ht="25.7" customHeight="1" x14ac:dyDescent="0.25">
      <c r="B15" s="16" t="s">
        <v>5</v>
      </c>
      <c r="C15" s="24">
        <f t="shared" si="0"/>
        <v>102273.90658421133</v>
      </c>
      <c r="D15" s="24">
        <v>21283.006926903923</v>
      </c>
      <c r="E15" s="44">
        <f t="shared" si="1"/>
        <v>123556.91351111526</v>
      </c>
      <c r="F15" s="25">
        <f t="shared" si="2"/>
        <v>0</v>
      </c>
      <c r="G15" s="43">
        <v>28653.39280514553</v>
      </c>
      <c r="H15" s="43">
        <v>-339703.20093724201</v>
      </c>
    </row>
    <row r="16" spans="1:8" ht="25.7" customHeight="1" x14ac:dyDescent="0.25">
      <c r="B16" s="16" t="s">
        <v>13</v>
      </c>
      <c r="C16" s="24">
        <f t="shared" si="0"/>
        <v>170433.89830810623</v>
      </c>
      <c r="D16" s="24">
        <v>36126.472813611435</v>
      </c>
      <c r="E16" s="44">
        <f t="shared" si="1"/>
        <v>206560.37112171768</v>
      </c>
      <c r="F16" s="25">
        <f t="shared" si="2"/>
        <v>0</v>
      </c>
      <c r="G16" s="43">
        <v>36099.585324188818</v>
      </c>
      <c r="H16" s="43">
        <v>-386400.34512025572</v>
      </c>
    </row>
    <row r="17" spans="2:6" x14ac:dyDescent="0.25">
      <c r="B17" s="4" t="str">
        <f>IF(C5&lt;C23, "* The NCM has a gross revenue floor of $1.5M.  Formulaic results are shown for $1.5M.", IF(C5&gt;C24, "* The NCM has a gross revenue ceiling of $500M.  Formulaic results are shown for $500M", ""))</f>
        <v/>
      </c>
      <c r="F17" s="25">
        <f>SUM(F8:F16)</f>
        <v>0</v>
      </c>
    </row>
    <row r="18" spans="2:6" x14ac:dyDescent="0.25">
      <c r="B18" s="4" t="str">
        <f>IF(F17&gt;0, "** Contracts executed on or after 6/24/2014 are subject to the new statutory cap of $487,000, and are limited to this amount.  ", "")</f>
        <v/>
      </c>
    </row>
    <row r="19" spans="2:6" x14ac:dyDescent="0.25">
      <c r="B19" s="4" t="str">
        <f>IF(F17&gt;0, "      Contracts executed before 6/24/2014 are subject to NCM limits as shown on this page.", "")</f>
        <v/>
      </c>
    </row>
    <row r="20" spans="2:6" x14ac:dyDescent="0.25">
      <c r="B20" s="4" t="str">
        <f>IF(C5&lt;5000000, "*** Compensation benchmarking for the Chairman (non-CEO) position is unavailable at Gross Revenue values below $5MM", "")</f>
        <v/>
      </c>
    </row>
    <row r="22" spans="2:6" x14ac:dyDescent="0.25">
      <c r="B22" s="19" t="s">
        <v>58</v>
      </c>
      <c r="C22" s="20">
        <v>487000</v>
      </c>
    </row>
    <row r="23" spans="2:6" x14ac:dyDescent="0.25">
      <c r="B23" s="19" t="s">
        <v>21</v>
      </c>
      <c r="C23" s="20">
        <v>1500000</v>
      </c>
    </row>
    <row r="24" spans="2:6" x14ac:dyDescent="0.25">
      <c r="B24" s="19" t="s">
        <v>22</v>
      </c>
      <c r="C24" s="20">
        <v>500000000</v>
      </c>
    </row>
  </sheetData>
  <sheetProtection password="85EC" sheet="1" objects="1" scenarios="1" selectLockedCells="1"/>
  <mergeCells count="1">
    <mergeCell ref="A1:B1"/>
  </mergeCells>
  <conditionalFormatting sqref="E8:E16">
    <cfRule type="cellIs" dxfId="7" priority="8" operator="greaterThan">
      <formula>$C$22</formula>
    </cfRule>
  </conditionalFormatting>
  <conditionalFormatting sqref="C22">
    <cfRule type="expression" dxfId="6" priority="7">
      <formula>$F$17&gt;0</formula>
    </cfRule>
  </conditionalFormatting>
  <conditionalFormatting sqref="C23">
    <cfRule type="expression" dxfId="5" priority="6">
      <formula>$C$5&lt;$C$23</formula>
    </cfRule>
  </conditionalFormatting>
  <conditionalFormatting sqref="C24">
    <cfRule type="expression" dxfId="4" priority="5">
      <formula>$C$5&gt;$C$24</formula>
    </cfRule>
  </conditionalFormatting>
  <conditionalFormatting sqref="B18:E19">
    <cfRule type="expression" dxfId="3" priority="4">
      <formula>$F$17&gt;0</formula>
    </cfRule>
  </conditionalFormatting>
  <conditionalFormatting sqref="B17:E17">
    <cfRule type="expression" dxfId="2" priority="2">
      <formula>$C$5&gt;$C$24</formula>
    </cfRule>
    <cfRule type="expression" dxfId="1" priority="3">
      <formula>$C$5&lt;$C$23</formula>
    </cfRule>
  </conditionalFormatting>
  <conditionalFormatting sqref="B20:E20">
    <cfRule type="expression" dxfId="0" priority="1" stopIfTrue="1">
      <formula>$C$5&lt;5000000</formula>
    </cfRule>
  </conditionalFormatting>
  <hyperlinks>
    <hyperlink ref="A1" location="Menu!A1" display="&lt;&lt;&lt; Back to Menu"/>
  </hyperlinks>
  <pageMargins left="0.7" right="0.7" top="0.75" bottom="0.75" header="0.3" footer="0.3"/>
  <pageSetup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L38"/>
  <sheetViews>
    <sheetView workbookViewId="0">
      <selection activeCell="G13" sqref="G13"/>
    </sheetView>
  </sheetViews>
  <sheetFormatPr defaultRowHeight="15" x14ac:dyDescent="0.25"/>
  <cols>
    <col min="1" max="1" width="22.140625" bestFit="1" customWidth="1"/>
    <col min="2" max="6" width="13.5703125" customWidth="1"/>
    <col min="7" max="7" width="14.85546875" customWidth="1"/>
    <col min="8" max="8" width="13.28515625" customWidth="1"/>
    <col min="9" max="9" width="12.42578125" customWidth="1"/>
    <col min="10" max="10" width="12.140625" customWidth="1"/>
    <col min="11" max="12" width="11.5703125" customWidth="1"/>
  </cols>
  <sheetData>
    <row r="1" spans="1:12" s="1" customFormat="1" ht="21" x14ac:dyDescent="0.35">
      <c r="A1" s="47" t="s">
        <v>43</v>
      </c>
      <c r="B1" s="47"/>
      <c r="C1" s="47"/>
      <c r="D1" s="47"/>
      <c r="E1" s="47"/>
      <c r="F1" s="47"/>
      <c r="G1" s="47"/>
      <c r="H1" s="47"/>
      <c r="I1" s="47"/>
      <c r="J1" s="47"/>
      <c r="K1" s="47"/>
      <c r="L1" s="47"/>
    </row>
    <row r="2" spans="1:12" s="1" customFormat="1" ht="19.5" thickBot="1" x14ac:dyDescent="0.35">
      <c r="A2" s="32"/>
      <c r="B2" s="32"/>
      <c r="C2" s="32"/>
      <c r="D2" s="32"/>
      <c r="E2" s="32"/>
      <c r="F2" s="32"/>
      <c r="G2" s="32"/>
      <c r="H2" s="32"/>
      <c r="I2" s="32"/>
      <c r="J2" s="32"/>
      <c r="K2" s="32"/>
      <c r="L2" s="32"/>
    </row>
    <row r="3" spans="1:12" s="1" customFormat="1" ht="15.75" thickBot="1" x14ac:dyDescent="0.3">
      <c r="A3" s="48" t="s">
        <v>38</v>
      </c>
      <c r="B3" s="48"/>
      <c r="C3" s="49"/>
      <c r="D3" s="50" t="s">
        <v>37</v>
      </c>
      <c r="E3" s="51"/>
      <c r="F3" s="52"/>
    </row>
    <row r="4" spans="1:12" s="1" customFormat="1" ht="15.75" thickBot="1" x14ac:dyDescent="0.3">
      <c r="A4" s="53" t="s">
        <v>44</v>
      </c>
      <c r="B4" s="53"/>
      <c r="C4" s="54"/>
      <c r="D4" s="55">
        <v>42795</v>
      </c>
      <c r="E4" s="56"/>
      <c r="F4" s="57"/>
    </row>
    <row r="5" spans="1:12" s="1" customFormat="1" ht="15.75" thickBot="1" x14ac:dyDescent="0.3">
      <c r="A5" s="48" t="s">
        <v>54</v>
      </c>
      <c r="B5" s="48"/>
      <c r="C5" s="49"/>
      <c r="D5" s="55">
        <v>42735</v>
      </c>
      <c r="E5" s="56"/>
      <c r="F5" s="57"/>
    </row>
    <row r="6" spans="1:12" s="1" customFormat="1" ht="15.75" thickBot="1" x14ac:dyDescent="0.3">
      <c r="A6" s="48" t="s">
        <v>46</v>
      </c>
      <c r="B6" s="48"/>
      <c r="C6" s="49"/>
      <c r="D6" s="58">
        <v>5000000</v>
      </c>
      <c r="E6" s="59"/>
      <c r="F6" s="60"/>
      <c r="G6" s="1" t="s">
        <v>55</v>
      </c>
    </row>
    <row r="7" spans="1:12" s="1" customFormat="1" ht="22.35" customHeight="1" x14ac:dyDescent="0.25"/>
    <row r="8" spans="1:12" s="1" customFormat="1" x14ac:dyDescent="0.25">
      <c r="A8" s="42" t="s">
        <v>33</v>
      </c>
      <c r="B8" s="46" t="s">
        <v>31</v>
      </c>
      <c r="C8" s="46"/>
      <c r="D8" s="46"/>
      <c r="E8" s="46"/>
      <c r="F8" s="46"/>
      <c r="G8" s="46" t="s">
        <v>30</v>
      </c>
      <c r="H8" s="46"/>
      <c r="I8" s="46"/>
      <c r="J8" s="42" t="s">
        <v>34</v>
      </c>
      <c r="K8" s="46" t="s">
        <v>32</v>
      </c>
      <c r="L8" s="46"/>
    </row>
    <row r="9" spans="1:12" s="1" customFormat="1" x14ac:dyDescent="0.25">
      <c r="A9" s="42"/>
      <c r="B9" s="42"/>
      <c r="C9" s="42"/>
      <c r="D9" s="42"/>
      <c r="E9" s="42"/>
      <c r="F9" s="42"/>
      <c r="G9" s="42"/>
      <c r="H9" s="42"/>
      <c r="I9" s="42"/>
      <c r="J9" s="42"/>
      <c r="K9" s="42"/>
      <c r="L9" s="42"/>
    </row>
    <row r="10" spans="1:12" s="1" customFormat="1" ht="66.599999999999994" customHeight="1" x14ac:dyDescent="0.25">
      <c r="A10" s="26" t="s">
        <v>52</v>
      </c>
      <c r="B10" s="26" t="s">
        <v>1</v>
      </c>
      <c r="C10" s="26" t="s">
        <v>2</v>
      </c>
      <c r="D10" s="26" t="s">
        <v>28</v>
      </c>
      <c r="E10" s="26" t="s">
        <v>29</v>
      </c>
      <c r="F10" s="26" t="s">
        <v>23</v>
      </c>
      <c r="G10" s="36" t="s">
        <v>56</v>
      </c>
      <c r="H10" s="36" t="s">
        <v>57</v>
      </c>
      <c r="I10" s="26" t="s">
        <v>35</v>
      </c>
      <c r="J10" s="26" t="s">
        <v>25</v>
      </c>
      <c r="K10" s="26" t="s">
        <v>36</v>
      </c>
      <c r="L10" s="26" t="s">
        <v>26</v>
      </c>
    </row>
    <row r="11" spans="1:12" s="1" customFormat="1" x14ac:dyDescent="0.25">
      <c r="A11" s="1" t="s">
        <v>3</v>
      </c>
      <c r="B11" s="37">
        <v>255000</v>
      </c>
      <c r="C11" s="37">
        <v>55000</v>
      </c>
      <c r="D11" s="37">
        <v>32000</v>
      </c>
      <c r="E11" s="37">
        <v>23000</v>
      </c>
      <c r="F11" s="27">
        <f t="shared" ref="F11:F16" si="0">SUM(B11:E11)</f>
        <v>365000</v>
      </c>
      <c r="G11" s="37">
        <v>-18000</v>
      </c>
      <c r="H11" s="37">
        <v>-500</v>
      </c>
      <c r="I11" s="27">
        <f t="shared" ref="I11:I16" si="1">SUM(F11:H11)</f>
        <v>346500</v>
      </c>
      <c r="J11" s="37">
        <v>329176.15384206316</v>
      </c>
      <c r="K11" s="27">
        <f t="shared" ref="K11:K16" si="2">IF(I11&gt;J11,J11-I11,0)</f>
        <v>-17323.846157936845</v>
      </c>
      <c r="L11" s="27">
        <f t="shared" ref="L11:L16" si="3">K11+G11+H11</f>
        <v>-35823.846157936845</v>
      </c>
    </row>
    <row r="12" spans="1:12" s="1" customFormat="1" x14ac:dyDescent="0.25">
      <c r="A12" s="1" t="s">
        <v>4</v>
      </c>
      <c r="B12" s="38">
        <v>204000</v>
      </c>
      <c r="C12" s="38">
        <v>22000</v>
      </c>
      <c r="D12" s="38">
        <v>18000</v>
      </c>
      <c r="E12" s="38">
        <v>28000</v>
      </c>
      <c r="F12" s="28">
        <f t="shared" si="0"/>
        <v>272000</v>
      </c>
      <c r="G12" s="38">
        <v>-17000</v>
      </c>
      <c r="H12" s="38">
        <v>-500</v>
      </c>
      <c r="I12" s="28">
        <f t="shared" si="1"/>
        <v>254500</v>
      </c>
      <c r="J12" s="38">
        <v>187814.81999779263</v>
      </c>
      <c r="K12" s="28">
        <f t="shared" si="2"/>
        <v>-66685.180002207373</v>
      </c>
      <c r="L12" s="28">
        <f t="shared" si="3"/>
        <v>-84185.180002207373</v>
      </c>
    </row>
    <row r="13" spans="1:12" s="1" customFormat="1" x14ac:dyDescent="0.25">
      <c r="A13" s="1" t="s">
        <v>11</v>
      </c>
      <c r="B13" s="38">
        <v>195840</v>
      </c>
      <c r="C13" s="38">
        <v>29376</v>
      </c>
      <c r="D13" s="38">
        <v>17000</v>
      </c>
      <c r="E13" s="38">
        <v>2584</v>
      </c>
      <c r="F13" s="28">
        <f t="shared" si="0"/>
        <v>244800</v>
      </c>
      <c r="G13" s="38">
        <v>-10000</v>
      </c>
      <c r="H13" s="38">
        <v>-500</v>
      </c>
      <c r="I13" s="28">
        <f t="shared" si="1"/>
        <v>234300</v>
      </c>
      <c r="J13" s="38">
        <v>223875.07746368076</v>
      </c>
      <c r="K13" s="28">
        <f t="shared" si="2"/>
        <v>-10424.922536319238</v>
      </c>
      <c r="L13" s="28">
        <f t="shared" si="3"/>
        <v>-20924.922536319238</v>
      </c>
    </row>
    <row r="14" spans="1:12" s="1" customFormat="1" x14ac:dyDescent="0.25">
      <c r="A14" s="1" t="s">
        <v>6</v>
      </c>
      <c r="B14" s="38">
        <v>146250</v>
      </c>
      <c r="C14" s="38">
        <v>35100</v>
      </c>
      <c r="D14" s="38">
        <v>12000</v>
      </c>
      <c r="E14" s="38">
        <v>1650</v>
      </c>
      <c r="F14" s="28">
        <f t="shared" si="0"/>
        <v>195000</v>
      </c>
      <c r="G14" s="38">
        <v>-6900</v>
      </c>
      <c r="H14" s="38">
        <v>-200</v>
      </c>
      <c r="I14" s="28">
        <f t="shared" si="1"/>
        <v>187900</v>
      </c>
      <c r="J14" s="38">
        <v>198069.2004304966</v>
      </c>
      <c r="K14" s="28">
        <f t="shared" si="2"/>
        <v>0</v>
      </c>
      <c r="L14" s="28">
        <f t="shared" si="3"/>
        <v>-7100</v>
      </c>
    </row>
    <row r="15" spans="1:12" s="1" customFormat="1" x14ac:dyDescent="0.25">
      <c r="A15" s="1" t="s">
        <v>6</v>
      </c>
      <c r="B15" s="38">
        <v>146250</v>
      </c>
      <c r="C15" s="38">
        <v>38500</v>
      </c>
      <c r="D15" s="38">
        <v>9000</v>
      </c>
      <c r="E15" s="38">
        <v>1250</v>
      </c>
      <c r="F15" s="28">
        <f t="shared" si="0"/>
        <v>195000</v>
      </c>
      <c r="G15" s="38">
        <v>-6900</v>
      </c>
      <c r="H15" s="38">
        <v>-200</v>
      </c>
      <c r="I15" s="28">
        <f t="shared" si="1"/>
        <v>187900</v>
      </c>
      <c r="J15" s="38">
        <v>198069.2004304966</v>
      </c>
      <c r="K15" s="28">
        <f t="shared" si="2"/>
        <v>0</v>
      </c>
      <c r="L15" s="28">
        <f t="shared" si="3"/>
        <v>-7100</v>
      </c>
    </row>
    <row r="16" spans="1:12" s="1" customFormat="1" ht="17.25" x14ac:dyDescent="0.4">
      <c r="A16" s="1" t="s">
        <v>24</v>
      </c>
      <c r="B16" s="39">
        <v>165000</v>
      </c>
      <c r="C16" s="39">
        <v>8000</v>
      </c>
      <c r="D16" s="39">
        <v>10000</v>
      </c>
      <c r="E16" s="39">
        <v>5000</v>
      </c>
      <c r="F16" s="29">
        <f t="shared" si="0"/>
        <v>188000</v>
      </c>
      <c r="G16" s="39">
        <v>-8400</v>
      </c>
      <c r="H16" s="39">
        <v>-100</v>
      </c>
      <c r="I16" s="29">
        <f t="shared" si="1"/>
        <v>179500</v>
      </c>
      <c r="J16" s="39">
        <v>123556.91351111526</v>
      </c>
      <c r="K16" s="29">
        <f t="shared" si="2"/>
        <v>-55943.086488884743</v>
      </c>
      <c r="L16" s="29">
        <f t="shared" si="3"/>
        <v>-64443.086488884743</v>
      </c>
    </row>
    <row r="17" spans="1:12" s="1" customFormat="1" ht="17.25" x14ac:dyDescent="0.4">
      <c r="A17" s="1" t="s">
        <v>27</v>
      </c>
      <c r="B17" s="30">
        <f t="shared" ref="B17:K17" si="4">SUM(B11:B16)</f>
        <v>1112340</v>
      </c>
      <c r="C17" s="30">
        <f t="shared" si="4"/>
        <v>187976</v>
      </c>
      <c r="D17" s="30">
        <f t="shared" si="4"/>
        <v>98000</v>
      </c>
      <c r="E17" s="30">
        <f t="shared" si="4"/>
        <v>61484</v>
      </c>
      <c r="F17" s="30">
        <f t="shared" si="4"/>
        <v>1459800</v>
      </c>
      <c r="G17" s="30">
        <f t="shared" si="4"/>
        <v>-67200</v>
      </c>
      <c r="H17" s="30">
        <f t="shared" si="4"/>
        <v>-2000</v>
      </c>
      <c r="I17" s="30">
        <f t="shared" si="4"/>
        <v>1390600</v>
      </c>
      <c r="J17" s="30">
        <f t="shared" si="4"/>
        <v>1260561.3656756452</v>
      </c>
      <c r="K17" s="30">
        <f t="shared" si="4"/>
        <v>-150377.03518534818</v>
      </c>
      <c r="L17" s="30">
        <f>SUM(L11:L16)</f>
        <v>-219577.03518534818</v>
      </c>
    </row>
    <row r="18" spans="1:12" s="1" customFormat="1" x14ac:dyDescent="0.25"/>
    <row r="19" spans="1:12" s="1" customFormat="1" x14ac:dyDescent="0.25"/>
    <row r="20" spans="1:12" s="1" customFormat="1" x14ac:dyDescent="0.25">
      <c r="A20" s="31" t="s">
        <v>39</v>
      </c>
    </row>
    <row r="21" spans="1:12" s="1" customFormat="1" x14ac:dyDescent="0.25"/>
    <row r="22" spans="1:12" s="1" customFormat="1" x14ac:dyDescent="0.25">
      <c r="B22" s="40"/>
      <c r="C22" s="40"/>
      <c r="D22" s="40"/>
    </row>
    <row r="23" spans="1:12" s="1" customFormat="1" x14ac:dyDescent="0.25">
      <c r="B23" s="40"/>
      <c r="C23" s="40"/>
      <c r="D23" s="40"/>
    </row>
    <row r="24" spans="1:12" s="1" customFormat="1" x14ac:dyDescent="0.25">
      <c r="B24" s="41"/>
      <c r="C24" s="41"/>
      <c r="D24" s="41"/>
    </row>
    <row r="25" spans="1:12" s="1" customFormat="1" x14ac:dyDescent="0.25">
      <c r="B25" s="33" t="s">
        <v>42</v>
      </c>
    </row>
    <row r="26" spans="1:12" s="1" customFormat="1" x14ac:dyDescent="0.25"/>
    <row r="27" spans="1:12" s="1" customFormat="1" x14ac:dyDescent="0.25"/>
    <row r="28" spans="1:12" s="1" customFormat="1" x14ac:dyDescent="0.25">
      <c r="B28" s="40"/>
      <c r="C28" s="40"/>
      <c r="D28" s="40"/>
    </row>
    <row r="29" spans="1:12" s="1" customFormat="1" x14ac:dyDescent="0.25">
      <c r="B29" s="40"/>
      <c r="C29" s="40"/>
      <c r="D29" s="40"/>
    </row>
    <row r="30" spans="1:12" s="1" customFormat="1" x14ac:dyDescent="0.25">
      <c r="B30" s="41"/>
      <c r="C30" s="41"/>
      <c r="D30" s="41"/>
    </row>
    <row r="31" spans="1:12" s="1" customFormat="1" x14ac:dyDescent="0.25">
      <c r="B31" s="1" t="s">
        <v>40</v>
      </c>
    </row>
    <row r="32" spans="1:12" s="1" customFormat="1" x14ac:dyDescent="0.25"/>
    <row r="33" spans="1:4" s="1" customFormat="1" x14ac:dyDescent="0.25">
      <c r="B33" s="40"/>
      <c r="C33" s="40"/>
      <c r="D33" s="40"/>
    </row>
    <row r="34" spans="1:4" s="1" customFormat="1" x14ac:dyDescent="0.25">
      <c r="B34" s="40"/>
      <c r="C34" s="40"/>
      <c r="D34" s="40"/>
    </row>
    <row r="35" spans="1:4" s="1" customFormat="1" x14ac:dyDescent="0.25">
      <c r="B35" s="41"/>
      <c r="C35" s="41"/>
      <c r="D35" s="41"/>
    </row>
    <row r="36" spans="1:4" s="1" customFormat="1" x14ac:dyDescent="0.25">
      <c r="B36" s="1" t="s">
        <v>41</v>
      </c>
    </row>
    <row r="37" spans="1:4" s="1" customFormat="1" x14ac:dyDescent="0.25"/>
    <row r="38" spans="1:4" s="1" customFormat="1" x14ac:dyDescent="0.25">
      <c r="A38" s="1" t="s">
        <v>45</v>
      </c>
    </row>
  </sheetData>
  <sheetProtection password="85EC" sheet="1" objects="1" scenarios="1" selectLockedCells="1"/>
  <mergeCells count="12">
    <mergeCell ref="B8:F8"/>
    <mergeCell ref="A1:L1"/>
    <mergeCell ref="G8:I8"/>
    <mergeCell ref="K8:L8"/>
    <mergeCell ref="A3:C3"/>
    <mergeCell ref="D3:F3"/>
    <mergeCell ref="A4:C4"/>
    <mergeCell ref="D4:F4"/>
    <mergeCell ref="A5:C5"/>
    <mergeCell ref="D5:F5"/>
    <mergeCell ref="A6:C6"/>
    <mergeCell ref="D6:F6"/>
  </mergeCells>
  <pageMargins left="0.7" right="0.7" top="0.75" bottom="0.75" header="0.3" footer="0.3"/>
  <pageSetup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8897F7FC08B346A2C28E4E182FBFEA" ma:contentTypeVersion="3" ma:contentTypeDescription="Create a new document." ma:contentTypeScope="" ma:versionID="df835622dac4fd2947b92b7da692e97f">
  <xsd:schema xmlns:xsd="http://www.w3.org/2001/XMLSchema" xmlns:xs="http://www.w3.org/2001/XMLSchema" xmlns:p="http://schemas.microsoft.com/office/2006/metadata/properties" xmlns:ns1="http://schemas.microsoft.com/sharepoint/v3" xmlns:ns2="9c16dc54-5a24-4afd-a61c-664ec7eab416" targetNamespace="http://schemas.microsoft.com/office/2006/metadata/properties" ma:root="true" ma:fieldsID="4b0d2c26f6ce0e316091ce0c24077234" ns1:_="" ns2:_="">
    <xsd:import namespace="http://schemas.microsoft.com/sharepoint/v3"/>
    <xsd:import namespace="9c16dc54-5a24-4afd-a61c-664ec7eab416"/>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16dc54-5a24-4afd-a61c-664ec7eab4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5950E8-5535-4B4F-9A03-D445B4D074AF}">
  <ds:schemaRefs>
    <ds:schemaRef ds:uri="http://schemas.microsoft.com/sharepoint/v3/contenttype/forms"/>
  </ds:schemaRefs>
</ds:datastoreItem>
</file>

<file path=customXml/itemProps2.xml><?xml version="1.0" encoding="utf-8"?>
<ds:datastoreItem xmlns:ds="http://schemas.openxmlformats.org/officeDocument/2006/customXml" ds:itemID="{A6325754-437F-473B-A6EC-E0FD7B4CDA91}">
  <ds:schemaRefs>
    <ds:schemaRef ds:uri="http://purl.org/dc/terms/"/>
    <ds:schemaRef ds:uri="http://purl.org/dc/dcmitype/"/>
    <ds:schemaRef ds:uri="http://www.w3.org/XML/1998/namespace"/>
    <ds:schemaRef ds:uri="http://purl.org/dc/elements/1.1/"/>
    <ds:schemaRef ds:uri="http://schemas.microsoft.com/office/2006/documentManagement/types"/>
    <ds:schemaRef ds:uri="http://schemas.microsoft.com/office/2006/metadata/properties"/>
    <ds:schemaRef ds:uri="http://schemas.microsoft.com/sharepoint/v3"/>
    <ds:schemaRef ds:uri="http://schemas.microsoft.com/office/infopath/2007/PartnerControls"/>
    <ds:schemaRef ds:uri="http://schemas.openxmlformats.org/package/2006/metadata/core-properties"/>
    <ds:schemaRef ds:uri="db11a12f-7ae8-42f7-b599-83127f770599"/>
  </ds:schemaRefs>
</ds:datastoreItem>
</file>

<file path=customXml/itemProps3.xml><?xml version="1.0" encoding="utf-8"?>
<ds:datastoreItem xmlns:ds="http://schemas.openxmlformats.org/officeDocument/2006/customXml" ds:itemID="{A5076D2F-EE5F-495F-9DEE-5D641A924945}">
  <ds:schemaRefs>
    <ds:schemaRef ds:uri="http://schemas.microsoft.com/office/2006/metadata/longProperties"/>
  </ds:schemaRefs>
</ds:datastoreItem>
</file>

<file path=customXml/itemProps4.xml><?xml version="1.0" encoding="utf-8"?>
<ds:datastoreItem xmlns:ds="http://schemas.openxmlformats.org/officeDocument/2006/customXml" ds:itemID="{FEBC1C9B-36D2-4BF1-90E2-C72B219E7C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Menu</vt:lpstr>
      <vt:lpstr>Position Descriptions</vt:lpstr>
      <vt:lpstr>NCMTool</vt:lpstr>
      <vt:lpstr>Example</vt:lpstr>
      <vt:lpstr>position_descriptions</vt:lpstr>
      <vt:lpstr>NCMTool!Print_Area</vt:lpstr>
      <vt:lpstr>NCMTool!Print_Titles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Jim Barton</dc:creator>
  <cp:lastModifiedBy>KYTC</cp:lastModifiedBy>
  <cp:lastPrinted>2016-02-11T18:15:23Z</cp:lastPrinted>
  <dcterms:created xsi:type="dcterms:W3CDTF">2012-02-14T20:31:24Z</dcterms:created>
  <dcterms:modified xsi:type="dcterms:W3CDTF">2017-02-07T15:44:36Z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0x010100608897F7FC08B346A2C28E4E182FBFEA</vt:lpwstr>
  </property>
</Properties>
</file>